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<sst xmlns="http://schemas.openxmlformats.org/spreadsheetml/2006/main" count="83" uniqueCount="50">
  <si>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С1</t>
  </si>
  <si>
    <t>С2</t>
  </si>
  <si>
    <t>С3</t>
  </si>
  <si>
    <t>С4</t>
  </si>
  <si>
    <t>С5</t>
  </si>
  <si>
    <t>С6</t>
  </si>
  <si>
    <t>С7</t>
  </si>
  <si>
    <t>С8</t>
  </si>
  <si>
    <t>П</t>
  </si>
  <si>
    <t>С9</t>
  </si>
  <si>
    <t>С10</t>
  </si>
  <si>
    <t>С11</t>
  </si>
  <si>
    <t>С12</t>
  </si>
  <si>
    <t>С13</t>
  </si>
  <si>
    <t>С14</t>
  </si>
  <si>
    <t>С15</t>
  </si>
  <si>
    <t>С16</t>
  </si>
  <si>
    <t>АП1</t>
  </si>
  <si>
    <t>АП2</t>
  </si>
  <si>
    <t>АП3</t>
  </si>
  <si>
    <t>АП4</t>
  </si>
  <si>
    <t>АП5</t>
  </si>
  <si>
    <t>АП6</t>
  </si>
  <si>
    <t>АП7</t>
  </si>
  <si>
    <t>АП8</t>
  </si>
  <si>
    <t>АП9</t>
  </si>
  <si>
    <t>АП10</t>
  </si>
  <si>
    <t>АП11</t>
  </si>
  <si>
    <t>АП12</t>
  </si>
  <si>
    <t>АП13</t>
  </si>
  <si>
    <t>АП14</t>
  </si>
  <si>
    <t>АП15</t>
  </si>
  <si>
    <t>АП16</t>
  </si>
  <si>
    <t>Тераса Скл.18</t>
  </si>
  <si>
    <t xml:space="preserve">Eт. </t>
  </si>
  <si>
    <t>Имот</t>
  </si>
  <si>
    <t>Застр.</t>
  </si>
  <si>
    <t>м2</t>
  </si>
  <si>
    <t>ТОТАЛ</t>
  </si>
  <si>
    <t>Цена</t>
  </si>
  <si>
    <t>Кв.м.</t>
  </si>
  <si>
    <t>SOLD</t>
  </si>
  <si>
    <t>ЦЕНА</t>
  </si>
  <si>
    <t>Цена кв.м</t>
  </si>
  <si>
    <t>Пентхаус 17</t>
  </si>
  <si>
    <t>Тераса 17</t>
  </si>
  <si>
    <t>Пентхаус 18</t>
  </si>
  <si>
    <t>Reserved</t>
  </si>
  <si>
    <t>SOld</t>
  </si>
  <si>
    <t>Промоция/акция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</si>
</sst>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[$€-2]\ #,##0"/>
    <numFmt numFmtId="197" formatCode="[$€-2]\ 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9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96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9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96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196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96" fontId="0" fillId="0" borderId="13" xfId="0" applyNumberFormat="1" applyBorder="1" applyAlignment="1">
      <alignment/>
    </xf>
    <xf numFmtId="196" fontId="0" fillId="0" borderId="16" xfId="0" applyNumberFormat="1" applyBorder="1" applyAlignment="1">
      <alignment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/>
    </xf>
    <xf numFmtId="0" fontId="3" fillId="3" borderId="18" xfId="0" applyFont="1" applyFill="1" applyBorder="1" applyAlignment="1">
      <alignment horizontal="right"/>
    </xf>
    <xf numFmtId="196" fontId="3" fillId="3" borderId="18" xfId="0" applyNumberFormat="1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8" fillId="0" borderId="0" xfId="0" applyFont="1" applyAlignment="1">
      <alignment/>
    </xf>
    <xf numFmtId="19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96" fontId="2" fillId="0" borderId="16" xfId="0" applyNumberFormat="1" applyFont="1" applyBorder="1" applyAlignment="1">
      <alignment/>
    </xf>
    <xf numFmtId="196" fontId="2" fillId="2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96" fontId="0" fillId="0" borderId="21" xfId="0" applyNumberFormat="1" applyBorder="1" applyAlignment="1">
      <alignment/>
    </xf>
    <xf numFmtId="196" fontId="2" fillId="0" borderId="25" xfId="0" applyNumberFormat="1" applyFont="1" applyBorder="1" applyAlignment="1">
      <alignment/>
    </xf>
    <xf numFmtId="196" fontId="2" fillId="0" borderId="26" xfId="0" applyNumberFormat="1" applyFont="1" applyBorder="1" applyAlignment="1">
      <alignment/>
    </xf>
    <xf numFmtId="0" fontId="1" fillId="0" borderId="16" xfId="0" applyFont="1" applyBorder="1" applyAlignment="1">
      <alignment/>
    </xf>
    <xf numFmtId="196" fontId="9" fillId="0" borderId="10" xfId="0" applyNumberFormat="1" applyFont="1" applyBorder="1" applyAlignment="1">
      <alignment/>
    </xf>
    <xf numFmtId="196" fontId="9" fillId="0" borderId="11" xfId="0" applyNumberFormat="1" applyFont="1" applyBorder="1" applyAlignment="1">
      <alignment/>
    </xf>
    <xf numFmtId="196" fontId="9" fillId="0" borderId="10" xfId="0" applyNumberFormat="1" applyFont="1" applyFill="1" applyBorder="1" applyAlignment="1">
      <alignment/>
    </xf>
    <xf numFmtId="0" fontId="2" fillId="3" borderId="17" xfId="0" applyFont="1" applyFill="1" applyBorder="1" applyAlignment="1">
      <alignment horizontal="left"/>
    </xf>
    <xf numFmtId="196" fontId="2" fillId="0" borderId="16" xfId="0" applyNumberFormat="1" applyFont="1" applyBorder="1" applyAlignment="1">
      <alignment horizontal="left"/>
    </xf>
    <xf numFmtId="196" fontId="10" fillId="0" borderId="10" xfId="0" applyNumberFormat="1" applyFont="1" applyBorder="1" applyAlignment="1">
      <alignment horizontal="left"/>
    </xf>
    <xf numFmtId="196" fontId="2" fillId="0" borderId="10" xfId="0" applyNumberFormat="1" applyFont="1" applyBorder="1" applyAlignment="1">
      <alignment horizontal="left"/>
    </xf>
    <xf numFmtId="196" fontId="9" fillId="0" borderId="10" xfId="0" applyNumberFormat="1" applyFont="1" applyBorder="1" applyAlignment="1">
      <alignment horizontal="left"/>
    </xf>
    <xf numFmtId="196" fontId="9" fillId="0" borderId="11" xfId="0" applyNumberFormat="1" applyFont="1" applyBorder="1" applyAlignment="1">
      <alignment horizontal="left"/>
    </xf>
    <xf numFmtId="196" fontId="9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96" fontId="9" fillId="2" borderId="10" xfId="0" applyNumberFormat="1" applyFont="1" applyFill="1" applyBorder="1" applyAlignment="1">
      <alignment horizontal="left"/>
    </xf>
    <xf numFmtId="196" fontId="2" fillId="0" borderId="10" xfId="0" applyNumberFormat="1" applyFont="1" applyBorder="1" applyAlignment="1">
      <alignment horizontal="right"/>
    </xf>
    <xf numFmtId="196" fontId="2" fillId="0" borderId="27" xfId="0" applyNumberFormat="1" applyFont="1" applyBorder="1" applyAlignment="1">
      <alignment horizontal="right"/>
    </xf>
    <xf numFmtId="196" fontId="2" fillId="0" borderId="28" xfId="0" applyNumberFormat="1" applyFont="1" applyBorder="1" applyAlignment="1">
      <alignment horizontal="right"/>
    </xf>
    <xf numFmtId="0" fontId="36" fillId="0" borderId="0" xfId="0" applyFont="1" applyAlignment="1">
      <alignment/>
    </xf>
    <xf numFmtId="196" fontId="36" fillId="0" borderId="10" xfId="0" applyNumberFormat="1" applyFont="1" applyBorder="1" applyAlignment="1">
      <alignment horizontal="right"/>
    </xf>
    <xf numFmtId="196" fontId="36" fillId="0" borderId="10" xfId="0" applyNumberFormat="1" applyFont="1" applyBorder="1" applyAlignment="1">
      <alignment/>
    </xf>
    <xf numFmtId="196" fontId="36" fillId="0" borderId="16" xfId="0" applyNumberFormat="1" applyFont="1" applyBorder="1" applyAlignment="1">
      <alignment horizontal="right"/>
    </xf>
    <xf numFmtId="196" fontId="36" fillId="0" borderId="16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E51"/>
  <sheetViews>
    <sheetView tabSelected="1" zoomScalePageLayoutView="0" workbookViewId="0" topLeftCell="A1">
      <selection activeCell="U1" sqref="U1"/>
    </sheetView>
  </sheetViews>
  <sheetFormatPr defaultColWidth="9.140625" defaultRowHeight="15"/>
  <cols>
    <col min="1" max="1" width="6.28125" style="2" customWidth="1"/>
    <col min="2" max="2" width="12.00390625" style="0" customWidth="1"/>
    <col min="3" max="3" width="8.00390625" style="3" bestFit="1" customWidth="1"/>
    <col min="4" max="6" width="5.00390625" style="3" hidden="1" customWidth="1"/>
    <col min="7" max="9" width="0" style="3" hidden="1" customWidth="1"/>
    <col min="10" max="10" width="6.00390625" style="3" hidden="1" customWidth="1"/>
    <col min="11" max="14" width="0" style="3" hidden="1" customWidth="1"/>
    <col min="15" max="15" width="7.00390625" style="3" hidden="1" customWidth="1"/>
    <col min="16" max="16" width="5.00390625" style="3" hidden="1" customWidth="1"/>
    <col min="17" max="17" width="10.7109375" style="3" customWidth="1"/>
    <col min="18" max="18" width="7.00390625" style="0" hidden="1" customWidth="1"/>
    <col min="19" max="19" width="8.00390625" style="0" hidden="1" customWidth="1"/>
    <col min="20" max="20" width="0" style="0" hidden="1" customWidth="1"/>
    <col min="21" max="21" width="12.7109375" style="3" customWidth="1"/>
    <col min="22" max="22" width="0" style="1" hidden="1" customWidth="1"/>
    <col min="23" max="23" width="10.28125" style="1" hidden="1" customWidth="1"/>
    <col min="24" max="24" width="10.00390625" style="0" hidden="1" customWidth="1"/>
    <col min="25" max="25" width="17.7109375" style="2" customWidth="1"/>
    <col min="26" max="26" width="13.421875" style="0" customWidth="1"/>
    <col min="27" max="27" width="16.421875" style="0" customWidth="1"/>
    <col min="28" max="28" width="14.7109375" style="0" customWidth="1"/>
    <col min="31" max="31" width="9.140625" style="33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1:26" ht="16.5" thickBot="1">
      <c r="A9" s="27" t="s">
        <v>34</v>
      </c>
      <c r="B9" s="28" t="s">
        <v>35</v>
      </c>
      <c r="C9" s="29" t="s">
        <v>36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 t="s">
        <v>37</v>
      </c>
      <c r="R9" s="28"/>
      <c r="S9" s="28"/>
      <c r="T9" s="28"/>
      <c r="U9" s="29" t="s">
        <v>38</v>
      </c>
      <c r="V9" s="30"/>
      <c r="W9" s="30" t="s">
        <v>39</v>
      </c>
      <c r="X9" s="31" t="s">
        <v>40</v>
      </c>
      <c r="Y9" s="53" t="s">
        <v>42</v>
      </c>
      <c r="Z9" s="32" t="s">
        <v>43</v>
      </c>
    </row>
    <row r="10" spans="1:26" ht="15">
      <c r="A10" s="4" t="s">
        <v>8</v>
      </c>
      <c r="B10" s="38" t="s">
        <v>0</v>
      </c>
      <c r="C10" s="20">
        <v>33.57</v>
      </c>
      <c r="D10" s="20"/>
      <c r="E10" s="20">
        <v>0.93</v>
      </c>
      <c r="F10" s="20"/>
      <c r="G10" s="20"/>
      <c r="H10" s="20"/>
      <c r="I10" s="20"/>
      <c r="J10" s="20">
        <v>14049</v>
      </c>
      <c r="K10" s="20"/>
      <c r="L10" s="20"/>
      <c r="M10" s="20"/>
      <c r="N10" s="20"/>
      <c r="O10" s="20">
        <v>14049</v>
      </c>
      <c r="P10" s="20">
        <v>1.62</v>
      </c>
      <c r="Q10" s="20">
        <v>6.69</v>
      </c>
      <c r="R10" s="19">
        <v>3011</v>
      </c>
      <c r="S10" s="19">
        <v>17060</v>
      </c>
      <c r="T10" s="19"/>
      <c r="U10" s="20">
        <f>C10+Q10</f>
        <v>40.26</v>
      </c>
      <c r="V10" s="26"/>
      <c r="W10" s="26">
        <v>29990</v>
      </c>
      <c r="X10" s="26">
        <f aca="true" t="shared" si="0" ref="X10:X41">W10/U10</f>
        <v>744.9080973671138</v>
      </c>
      <c r="Y10" s="54" t="s">
        <v>47</v>
      </c>
      <c r="Z10" s="36"/>
    </row>
    <row r="11" spans="1:31" ht="15">
      <c r="A11" s="4" t="s">
        <v>8</v>
      </c>
      <c r="B11" s="40" t="s">
        <v>1</v>
      </c>
      <c r="C11" s="6">
        <v>34.15</v>
      </c>
      <c r="D11" s="6"/>
      <c r="E11" s="6">
        <v>0.93</v>
      </c>
      <c r="F11" s="6"/>
      <c r="G11" s="6"/>
      <c r="H11" s="6"/>
      <c r="I11" s="6"/>
      <c r="J11" s="6">
        <v>14292</v>
      </c>
      <c r="K11" s="6"/>
      <c r="L11" s="6"/>
      <c r="M11" s="6"/>
      <c r="N11" s="6"/>
      <c r="O11" s="6">
        <v>14292</v>
      </c>
      <c r="P11" s="6">
        <v>1.65</v>
      </c>
      <c r="Q11" s="6">
        <v>6.81</v>
      </c>
      <c r="R11" s="5">
        <v>3063</v>
      </c>
      <c r="S11" s="5">
        <v>17355</v>
      </c>
      <c r="T11" s="5"/>
      <c r="U11" s="6">
        <f aca="true" t="shared" si="1" ref="U11:U41">C11+Q11</f>
        <v>40.96</v>
      </c>
      <c r="V11" s="7"/>
      <c r="W11" s="7">
        <v>29990</v>
      </c>
      <c r="X11" s="7">
        <f t="shared" si="0"/>
        <v>732.177734375</v>
      </c>
      <c r="Y11" s="55" t="s">
        <v>41</v>
      </c>
      <c r="Z11" s="34"/>
      <c r="AE11"/>
    </row>
    <row r="12" spans="1:31" ht="15">
      <c r="A12" s="4" t="s">
        <v>8</v>
      </c>
      <c r="B12" s="40" t="s">
        <v>2</v>
      </c>
      <c r="C12" s="6">
        <v>46.1</v>
      </c>
      <c r="D12" s="6"/>
      <c r="E12" s="6">
        <v>0.93</v>
      </c>
      <c r="F12" s="6"/>
      <c r="G12" s="6"/>
      <c r="H12" s="6"/>
      <c r="I12" s="6"/>
      <c r="J12" s="6">
        <v>19293</v>
      </c>
      <c r="K12" s="6"/>
      <c r="L12" s="6"/>
      <c r="M12" s="6"/>
      <c r="N12" s="6"/>
      <c r="O12" s="6">
        <v>19293</v>
      </c>
      <c r="P12" s="6">
        <v>2.22</v>
      </c>
      <c r="Q12" s="6">
        <v>9.19</v>
      </c>
      <c r="R12" s="5">
        <v>4135</v>
      </c>
      <c r="S12" s="5">
        <v>23428</v>
      </c>
      <c r="T12" s="5"/>
      <c r="U12" s="6">
        <f t="shared" si="1"/>
        <v>55.29</v>
      </c>
      <c r="V12" s="7"/>
      <c r="W12" s="7">
        <f>U12*700</f>
        <v>38703</v>
      </c>
      <c r="X12" s="7">
        <f t="shared" si="0"/>
        <v>700</v>
      </c>
      <c r="Y12" s="55" t="s">
        <v>41</v>
      </c>
      <c r="Z12" s="34"/>
      <c r="AE12"/>
    </row>
    <row r="13" spans="1:31" ht="15">
      <c r="A13" s="4" t="s">
        <v>8</v>
      </c>
      <c r="B13" s="35" t="s">
        <v>3</v>
      </c>
      <c r="C13" s="6">
        <v>47.36</v>
      </c>
      <c r="D13" s="6"/>
      <c r="E13" s="6">
        <v>0.93</v>
      </c>
      <c r="F13" s="6"/>
      <c r="G13" s="6"/>
      <c r="H13" s="6"/>
      <c r="I13" s="6"/>
      <c r="J13" s="6">
        <v>19820</v>
      </c>
      <c r="K13" s="6"/>
      <c r="L13" s="6"/>
      <c r="M13" s="6"/>
      <c r="N13" s="6"/>
      <c r="O13" s="6">
        <v>19820</v>
      </c>
      <c r="P13" s="6">
        <v>2.28</v>
      </c>
      <c r="Q13" s="6">
        <v>9.44</v>
      </c>
      <c r="R13" s="5">
        <v>4248</v>
      </c>
      <c r="S13" s="5">
        <v>24068</v>
      </c>
      <c r="T13" s="5"/>
      <c r="U13" s="6">
        <f t="shared" si="1"/>
        <v>56.8</v>
      </c>
      <c r="V13" s="7"/>
      <c r="W13" s="7">
        <f>U13*700</f>
        <v>39760</v>
      </c>
      <c r="X13" s="7">
        <f t="shared" si="0"/>
        <v>700</v>
      </c>
      <c r="Y13" s="66">
        <f>U13*Z13</f>
        <v>43736</v>
      </c>
      <c r="Z13" s="67">
        <v>770</v>
      </c>
      <c r="AA13" s="65" t="s">
        <v>49</v>
      </c>
      <c r="AE13"/>
    </row>
    <row r="14" spans="1:31" ht="15">
      <c r="A14" s="4" t="s">
        <v>8</v>
      </c>
      <c r="B14" s="35" t="s">
        <v>4</v>
      </c>
      <c r="C14" s="6">
        <v>42.78</v>
      </c>
      <c r="D14" s="6"/>
      <c r="E14" s="6">
        <v>0.93</v>
      </c>
      <c r="F14" s="6">
        <v>0.94</v>
      </c>
      <c r="G14" s="6"/>
      <c r="H14" s="6"/>
      <c r="I14" s="6"/>
      <c r="J14" s="6">
        <v>16829</v>
      </c>
      <c r="K14" s="6"/>
      <c r="L14" s="6"/>
      <c r="M14" s="6"/>
      <c r="N14" s="6"/>
      <c r="O14" s="6">
        <v>16829</v>
      </c>
      <c r="P14" s="6">
        <v>1.94</v>
      </c>
      <c r="Q14" s="6">
        <v>8.02</v>
      </c>
      <c r="R14" s="5">
        <v>3607</v>
      </c>
      <c r="S14" s="5">
        <v>20436</v>
      </c>
      <c r="T14" s="5"/>
      <c r="U14" s="6">
        <f t="shared" si="1"/>
        <v>50.8</v>
      </c>
      <c r="V14" s="7"/>
      <c r="W14" s="7">
        <f>U14*700</f>
        <v>35560</v>
      </c>
      <c r="X14" s="7">
        <f t="shared" si="0"/>
        <v>700</v>
      </c>
      <c r="Y14" s="66">
        <f>U14*Z14</f>
        <v>39116</v>
      </c>
      <c r="Z14" s="67">
        <v>770</v>
      </c>
      <c r="AA14" s="65" t="s">
        <v>49</v>
      </c>
      <c r="AE14"/>
    </row>
    <row r="15" spans="1:31" ht="15">
      <c r="A15" s="4" t="s">
        <v>8</v>
      </c>
      <c r="B15" s="40" t="s">
        <v>5</v>
      </c>
      <c r="C15" s="6">
        <v>46.1</v>
      </c>
      <c r="D15" s="6"/>
      <c r="E15" s="6">
        <v>0.93</v>
      </c>
      <c r="F15" s="6">
        <v>0.94</v>
      </c>
      <c r="G15" s="6"/>
      <c r="H15" s="6"/>
      <c r="I15" s="6"/>
      <c r="J15" s="6">
        <v>18135</v>
      </c>
      <c r="K15" s="6"/>
      <c r="L15" s="6"/>
      <c r="M15" s="6"/>
      <c r="N15" s="6"/>
      <c r="O15" s="6">
        <v>18135</v>
      </c>
      <c r="P15" s="6">
        <v>2.09</v>
      </c>
      <c r="Q15" s="6">
        <v>8.64</v>
      </c>
      <c r="R15" s="5">
        <v>3887</v>
      </c>
      <c r="S15" s="5">
        <v>22022</v>
      </c>
      <c r="T15" s="5"/>
      <c r="U15" s="6">
        <f t="shared" si="1"/>
        <v>54.74</v>
      </c>
      <c r="V15" s="7"/>
      <c r="W15" s="7">
        <f>U15*700</f>
        <v>38318</v>
      </c>
      <c r="X15" s="7">
        <f t="shared" si="0"/>
        <v>700</v>
      </c>
      <c r="Y15" s="55" t="s">
        <v>41</v>
      </c>
      <c r="Z15" s="34"/>
      <c r="AE15"/>
    </row>
    <row r="16" spans="1:31" ht="15">
      <c r="A16" s="4" t="s">
        <v>8</v>
      </c>
      <c r="B16" s="40" t="s">
        <v>6</v>
      </c>
      <c r="C16" s="6">
        <v>34.15</v>
      </c>
      <c r="D16" s="6"/>
      <c r="E16" s="6">
        <v>0.93</v>
      </c>
      <c r="F16" s="6"/>
      <c r="G16" s="6"/>
      <c r="H16" s="6"/>
      <c r="I16" s="6"/>
      <c r="J16" s="6">
        <v>14292</v>
      </c>
      <c r="K16" s="6"/>
      <c r="L16" s="6"/>
      <c r="M16" s="6"/>
      <c r="N16" s="6"/>
      <c r="O16" s="6">
        <v>14292</v>
      </c>
      <c r="P16" s="6">
        <v>1.65</v>
      </c>
      <c r="Q16" s="6">
        <v>6.81</v>
      </c>
      <c r="R16" s="5">
        <v>3063</v>
      </c>
      <c r="S16" s="5">
        <v>17355</v>
      </c>
      <c r="T16" s="5"/>
      <c r="U16" s="6">
        <f t="shared" si="1"/>
        <v>40.96</v>
      </c>
      <c r="V16" s="7"/>
      <c r="W16" s="7">
        <f>U16*750</f>
        <v>30720</v>
      </c>
      <c r="X16" s="7">
        <f t="shared" si="0"/>
        <v>750</v>
      </c>
      <c r="Y16" s="57" t="s">
        <v>41</v>
      </c>
      <c r="Z16" s="50"/>
      <c r="AE16"/>
    </row>
    <row r="17" spans="1:31" ht="15">
      <c r="A17" s="4" t="s">
        <v>8</v>
      </c>
      <c r="B17" s="40" t="s">
        <v>7</v>
      </c>
      <c r="C17" s="6">
        <v>33.57</v>
      </c>
      <c r="D17" s="6"/>
      <c r="E17" s="6">
        <v>0.93</v>
      </c>
      <c r="F17" s="6"/>
      <c r="G17" s="6"/>
      <c r="H17" s="6"/>
      <c r="I17" s="6"/>
      <c r="J17" s="6">
        <v>14049</v>
      </c>
      <c r="K17" s="6"/>
      <c r="L17" s="6"/>
      <c r="M17" s="6"/>
      <c r="N17" s="6"/>
      <c r="O17" s="6">
        <v>14049</v>
      </c>
      <c r="P17" s="6">
        <v>1.62</v>
      </c>
      <c r="Q17" s="6">
        <v>6.69</v>
      </c>
      <c r="R17" s="5">
        <v>3011</v>
      </c>
      <c r="S17" s="5">
        <v>17060</v>
      </c>
      <c r="T17" s="5"/>
      <c r="U17" s="6">
        <f t="shared" si="1"/>
        <v>40.26</v>
      </c>
      <c r="V17" s="7"/>
      <c r="W17" s="7">
        <f>U17*750</f>
        <v>30195</v>
      </c>
      <c r="X17" s="7">
        <f t="shared" si="0"/>
        <v>750</v>
      </c>
      <c r="Y17" s="57" t="s">
        <v>41</v>
      </c>
      <c r="Z17" s="50"/>
      <c r="AE17"/>
    </row>
    <row r="18" spans="1:31" ht="15">
      <c r="A18" s="4">
        <v>1</v>
      </c>
      <c r="B18" s="35" t="s">
        <v>9</v>
      </c>
      <c r="C18" s="6">
        <v>32.67</v>
      </c>
      <c r="D18" s="6"/>
      <c r="E18" s="6">
        <v>1.02</v>
      </c>
      <c r="F18" s="6"/>
      <c r="G18" s="6"/>
      <c r="H18" s="6"/>
      <c r="I18" s="6"/>
      <c r="J18" s="6">
        <v>14996</v>
      </c>
      <c r="K18" s="6"/>
      <c r="L18" s="6"/>
      <c r="M18" s="6"/>
      <c r="N18" s="6"/>
      <c r="O18" s="6">
        <v>14996</v>
      </c>
      <c r="P18" s="6">
        <v>1.73</v>
      </c>
      <c r="Q18" s="6">
        <v>7.14</v>
      </c>
      <c r="R18" s="5">
        <v>3214</v>
      </c>
      <c r="S18" s="5">
        <v>18209</v>
      </c>
      <c r="T18" s="5"/>
      <c r="U18" s="6">
        <f t="shared" si="1"/>
        <v>39.81</v>
      </c>
      <c r="V18" s="7"/>
      <c r="W18" s="7">
        <f>U18*800</f>
        <v>31848</v>
      </c>
      <c r="X18" s="7">
        <f t="shared" si="0"/>
        <v>800</v>
      </c>
      <c r="Y18" s="56" t="s">
        <v>41</v>
      </c>
      <c r="Z18" s="34"/>
      <c r="AE18"/>
    </row>
    <row r="19" spans="1:31" ht="15">
      <c r="A19" s="4">
        <v>1</v>
      </c>
      <c r="B19" s="40" t="s">
        <v>10</v>
      </c>
      <c r="C19" s="6">
        <v>34.6</v>
      </c>
      <c r="D19" s="6"/>
      <c r="E19" s="6">
        <v>1.02</v>
      </c>
      <c r="F19" s="6"/>
      <c r="G19" s="6"/>
      <c r="H19" s="6"/>
      <c r="I19" s="6"/>
      <c r="J19" s="6">
        <v>15881</v>
      </c>
      <c r="K19" s="6"/>
      <c r="L19" s="6"/>
      <c r="M19" s="6"/>
      <c r="N19" s="6"/>
      <c r="O19" s="6">
        <v>15881</v>
      </c>
      <c r="P19" s="6">
        <v>1.83</v>
      </c>
      <c r="Q19" s="6">
        <v>7.56</v>
      </c>
      <c r="R19" s="5">
        <v>3404</v>
      </c>
      <c r="S19" s="5">
        <v>19285</v>
      </c>
      <c r="T19" s="5"/>
      <c r="U19" s="6">
        <f t="shared" si="1"/>
        <v>42.160000000000004</v>
      </c>
      <c r="V19" s="7"/>
      <c r="W19" s="7">
        <f>U19*800</f>
        <v>33728</v>
      </c>
      <c r="X19" s="7">
        <f t="shared" si="0"/>
        <v>799.9999999999999</v>
      </c>
      <c r="Y19" s="55" t="s">
        <v>41</v>
      </c>
      <c r="Z19" s="34"/>
      <c r="AE19"/>
    </row>
    <row r="20" spans="1:31" ht="15">
      <c r="A20" s="4">
        <v>1</v>
      </c>
      <c r="B20" s="40" t="s">
        <v>11</v>
      </c>
      <c r="C20" s="6">
        <v>45.58</v>
      </c>
      <c r="D20" s="6"/>
      <c r="E20" s="6">
        <v>1.02</v>
      </c>
      <c r="F20" s="6">
        <v>0.94</v>
      </c>
      <c r="G20" s="6"/>
      <c r="H20" s="6"/>
      <c r="I20" s="6"/>
      <c r="J20" s="6">
        <v>19666</v>
      </c>
      <c r="K20" s="6"/>
      <c r="L20" s="6"/>
      <c r="M20" s="6"/>
      <c r="N20" s="6"/>
      <c r="O20" s="6">
        <v>19666</v>
      </c>
      <c r="P20" s="6">
        <v>2.27</v>
      </c>
      <c r="Q20" s="6">
        <v>9.37</v>
      </c>
      <c r="R20" s="5">
        <v>4215</v>
      </c>
      <c r="S20" s="5">
        <v>23881</v>
      </c>
      <c r="T20" s="5"/>
      <c r="U20" s="6">
        <f t="shared" si="1"/>
        <v>54.949999999999996</v>
      </c>
      <c r="V20" s="7"/>
      <c r="W20" s="7">
        <f>U20*700</f>
        <v>38465</v>
      </c>
      <c r="X20" s="7">
        <f t="shared" si="0"/>
        <v>700</v>
      </c>
      <c r="Y20" s="56" t="s">
        <v>41</v>
      </c>
      <c r="Z20" s="34"/>
      <c r="AE20"/>
    </row>
    <row r="21" spans="1:31" ht="15">
      <c r="A21" s="4">
        <v>1</v>
      </c>
      <c r="B21" s="35" t="s">
        <v>12</v>
      </c>
      <c r="C21" s="6">
        <v>29.16</v>
      </c>
      <c r="D21" s="6"/>
      <c r="E21" s="6">
        <v>1.02</v>
      </c>
      <c r="F21" s="6"/>
      <c r="G21" s="6"/>
      <c r="H21" s="6"/>
      <c r="I21" s="6"/>
      <c r="J21" s="6">
        <v>13384</v>
      </c>
      <c r="K21" s="6"/>
      <c r="L21" s="6"/>
      <c r="M21" s="6"/>
      <c r="N21" s="6"/>
      <c r="O21" s="6">
        <v>13384</v>
      </c>
      <c r="P21" s="6">
        <v>1.54</v>
      </c>
      <c r="Q21" s="6">
        <v>6.37</v>
      </c>
      <c r="R21" s="5">
        <v>2869</v>
      </c>
      <c r="S21" s="5">
        <v>16253</v>
      </c>
      <c r="T21" s="5"/>
      <c r="U21" s="6">
        <f t="shared" si="1"/>
        <v>35.53</v>
      </c>
      <c r="V21" s="7"/>
      <c r="W21" s="7">
        <f>U21*800</f>
        <v>28424</v>
      </c>
      <c r="X21" s="7">
        <f t="shared" si="0"/>
        <v>800</v>
      </c>
      <c r="Y21" s="56" t="s">
        <v>41</v>
      </c>
      <c r="Z21" s="34"/>
      <c r="AE21"/>
    </row>
    <row r="22" spans="1:31" ht="15">
      <c r="A22" s="4">
        <v>1</v>
      </c>
      <c r="B22" s="40" t="s">
        <v>13</v>
      </c>
      <c r="C22" s="6">
        <v>29.16</v>
      </c>
      <c r="D22" s="6"/>
      <c r="E22" s="6">
        <v>1.02</v>
      </c>
      <c r="F22" s="6"/>
      <c r="G22" s="6"/>
      <c r="H22" s="6"/>
      <c r="I22" s="6"/>
      <c r="J22" s="6">
        <v>13384</v>
      </c>
      <c r="K22" s="6"/>
      <c r="L22" s="6"/>
      <c r="M22" s="6"/>
      <c r="N22" s="6"/>
      <c r="O22" s="6">
        <v>13384</v>
      </c>
      <c r="P22" s="6">
        <v>1.54</v>
      </c>
      <c r="Q22" s="6">
        <v>6.37</v>
      </c>
      <c r="R22" s="5">
        <v>2869</v>
      </c>
      <c r="S22" s="5">
        <v>16253</v>
      </c>
      <c r="T22" s="5"/>
      <c r="U22" s="6">
        <f t="shared" si="1"/>
        <v>35.53</v>
      </c>
      <c r="V22" s="7"/>
      <c r="W22" s="7">
        <f>U22*800</f>
        <v>28424</v>
      </c>
      <c r="X22" s="7">
        <f t="shared" si="0"/>
        <v>800</v>
      </c>
      <c r="Y22" s="57" t="s">
        <v>41</v>
      </c>
      <c r="Z22" s="34"/>
      <c r="AE22"/>
    </row>
    <row r="23" spans="1:31" ht="15.75" thickBot="1">
      <c r="A23" s="4">
        <v>1</v>
      </c>
      <c r="B23" s="43" t="s">
        <v>14</v>
      </c>
      <c r="C23" s="6">
        <v>45.58</v>
      </c>
      <c r="D23" s="6"/>
      <c r="E23" s="6">
        <v>1.02</v>
      </c>
      <c r="F23" s="6"/>
      <c r="G23" s="6"/>
      <c r="H23" s="6"/>
      <c r="I23" s="6"/>
      <c r="J23" s="6">
        <v>20921</v>
      </c>
      <c r="K23" s="6"/>
      <c r="L23" s="6"/>
      <c r="M23" s="6"/>
      <c r="N23" s="6"/>
      <c r="O23" s="6">
        <v>20921</v>
      </c>
      <c r="P23" s="6">
        <v>2.41</v>
      </c>
      <c r="Q23" s="6">
        <v>9.96</v>
      </c>
      <c r="R23" s="5">
        <v>4484</v>
      </c>
      <c r="S23" s="5">
        <v>25405</v>
      </c>
      <c r="T23" s="5"/>
      <c r="U23" s="6">
        <f t="shared" si="1"/>
        <v>55.54</v>
      </c>
      <c r="V23" s="7"/>
      <c r="W23" s="7">
        <f>U23*750</f>
        <v>41655</v>
      </c>
      <c r="X23" s="7">
        <f t="shared" si="0"/>
        <v>750</v>
      </c>
      <c r="Y23" s="58" t="s">
        <v>41</v>
      </c>
      <c r="Z23" s="51"/>
      <c r="AE23"/>
    </row>
    <row r="24" spans="1:31" ht="15">
      <c r="A24" s="41">
        <v>1</v>
      </c>
      <c r="B24" s="44" t="s">
        <v>15</v>
      </c>
      <c r="C24" s="42">
        <v>34.6</v>
      </c>
      <c r="D24" s="6"/>
      <c r="E24" s="6">
        <v>1.02</v>
      </c>
      <c r="F24" s="6"/>
      <c r="G24" s="6"/>
      <c r="H24" s="6"/>
      <c r="I24" s="6"/>
      <c r="J24" s="6">
        <v>15881</v>
      </c>
      <c r="K24" s="6"/>
      <c r="L24" s="6"/>
      <c r="M24" s="6"/>
      <c r="N24" s="6"/>
      <c r="O24" s="6">
        <v>15881</v>
      </c>
      <c r="P24" s="6">
        <v>1.83</v>
      </c>
      <c r="Q24" s="6">
        <v>7.56</v>
      </c>
      <c r="R24" s="5">
        <v>3404</v>
      </c>
      <c r="S24" s="5">
        <v>19285</v>
      </c>
      <c r="T24" s="5"/>
      <c r="U24" s="6">
        <f t="shared" si="1"/>
        <v>42.160000000000004</v>
      </c>
      <c r="V24" s="7"/>
      <c r="W24" s="7">
        <f>U24*800</f>
        <v>33728</v>
      </c>
      <c r="X24" s="46">
        <f t="shared" si="0"/>
        <v>799.9999999999999</v>
      </c>
      <c r="Y24" s="63">
        <f>U24*Z24</f>
        <v>46376.00000000001</v>
      </c>
      <c r="Z24" s="47">
        <v>1100</v>
      </c>
      <c r="AE24"/>
    </row>
    <row r="25" spans="1:31" ht="15.75" thickBot="1">
      <c r="A25" s="41">
        <v>1</v>
      </c>
      <c r="B25" s="45" t="s">
        <v>16</v>
      </c>
      <c r="C25" s="42">
        <v>32.67</v>
      </c>
      <c r="D25" s="6"/>
      <c r="E25" s="6">
        <v>1.02</v>
      </c>
      <c r="F25" s="6"/>
      <c r="G25" s="6"/>
      <c r="H25" s="6"/>
      <c r="I25" s="6"/>
      <c r="J25" s="6">
        <v>14996</v>
      </c>
      <c r="K25" s="6"/>
      <c r="L25" s="6"/>
      <c r="M25" s="6"/>
      <c r="N25" s="6"/>
      <c r="O25" s="6">
        <v>14996</v>
      </c>
      <c r="P25" s="6">
        <v>1.73</v>
      </c>
      <c r="Q25" s="6">
        <v>7.14</v>
      </c>
      <c r="R25" s="5">
        <v>3214</v>
      </c>
      <c r="S25" s="5">
        <v>18209</v>
      </c>
      <c r="T25" s="5"/>
      <c r="U25" s="6">
        <f t="shared" si="1"/>
        <v>39.81</v>
      </c>
      <c r="V25" s="7"/>
      <c r="W25" s="7">
        <f>U25*850</f>
        <v>33838.5</v>
      </c>
      <c r="X25" s="46">
        <f t="shared" si="0"/>
        <v>850</v>
      </c>
      <c r="Y25" s="64">
        <f>U25*Z25</f>
        <v>43791</v>
      </c>
      <c r="Z25" s="48">
        <v>1100</v>
      </c>
      <c r="AE25"/>
    </row>
    <row r="26" spans="1:31" ht="15">
      <c r="A26" s="4">
        <v>2</v>
      </c>
      <c r="B26" s="38" t="s">
        <v>17</v>
      </c>
      <c r="C26" s="6">
        <v>81.58</v>
      </c>
      <c r="D26" s="6">
        <v>0.99</v>
      </c>
      <c r="E26" s="6">
        <v>1.02</v>
      </c>
      <c r="F26" s="6"/>
      <c r="G26" s="6"/>
      <c r="H26" s="6"/>
      <c r="I26" s="6"/>
      <c r="J26" s="6">
        <v>37071</v>
      </c>
      <c r="K26" s="6"/>
      <c r="L26" s="6"/>
      <c r="M26" s="6"/>
      <c r="N26" s="6"/>
      <c r="O26" s="6">
        <v>37071</v>
      </c>
      <c r="P26" s="6">
        <v>4.27</v>
      </c>
      <c r="Q26" s="6">
        <v>17.66</v>
      </c>
      <c r="R26" s="5">
        <v>7945</v>
      </c>
      <c r="S26" s="5">
        <v>45016</v>
      </c>
      <c r="T26" s="5"/>
      <c r="U26" s="6">
        <f t="shared" si="1"/>
        <v>99.24</v>
      </c>
      <c r="V26" s="7"/>
      <c r="W26" s="7">
        <f>U26*800</f>
        <v>79392</v>
      </c>
      <c r="X26" s="7">
        <f t="shared" si="0"/>
        <v>800</v>
      </c>
      <c r="Y26" s="68">
        <f>U26*Z26</f>
        <v>89316</v>
      </c>
      <c r="Z26" s="69">
        <v>900</v>
      </c>
      <c r="AA26" s="65" t="s">
        <v>49</v>
      </c>
      <c r="AE26"/>
    </row>
    <row r="27" spans="1:31" ht="15">
      <c r="A27" s="4">
        <v>2</v>
      </c>
      <c r="B27" s="35" t="s">
        <v>18</v>
      </c>
      <c r="C27" s="6">
        <v>56.89</v>
      </c>
      <c r="D27" s="6">
        <v>1.04</v>
      </c>
      <c r="E27" s="6">
        <v>1.02</v>
      </c>
      <c r="F27" s="6"/>
      <c r="G27" s="6"/>
      <c r="H27" s="6"/>
      <c r="I27" s="6"/>
      <c r="J27" s="6">
        <v>27157</v>
      </c>
      <c r="K27" s="6"/>
      <c r="L27" s="6"/>
      <c r="M27" s="6"/>
      <c r="N27" s="6"/>
      <c r="O27" s="6">
        <v>27157</v>
      </c>
      <c r="P27" s="6">
        <v>3.13</v>
      </c>
      <c r="Q27" s="6">
        <v>12.93</v>
      </c>
      <c r="R27" s="5">
        <v>5820</v>
      </c>
      <c r="S27" s="5">
        <v>32977</v>
      </c>
      <c r="T27" s="5"/>
      <c r="U27" s="6">
        <f t="shared" si="1"/>
        <v>69.82</v>
      </c>
      <c r="V27" s="7"/>
      <c r="W27" s="7">
        <f>U27*800</f>
        <v>55855.99999999999</v>
      </c>
      <c r="X27" s="7">
        <f t="shared" si="0"/>
        <v>800</v>
      </c>
      <c r="Y27" s="56" t="s">
        <v>41</v>
      </c>
      <c r="Z27" s="34"/>
      <c r="AE27"/>
    </row>
    <row r="28" spans="1:31" ht="15">
      <c r="A28" s="4">
        <v>2</v>
      </c>
      <c r="B28" s="40" t="s">
        <v>19</v>
      </c>
      <c r="C28" s="6">
        <v>56.89</v>
      </c>
      <c r="D28" s="6">
        <v>1.04</v>
      </c>
      <c r="E28" s="6">
        <v>1.02</v>
      </c>
      <c r="F28" s="6"/>
      <c r="G28" s="6"/>
      <c r="H28" s="6"/>
      <c r="I28" s="6"/>
      <c r="J28" s="6">
        <v>27157</v>
      </c>
      <c r="K28" s="6"/>
      <c r="L28" s="6"/>
      <c r="M28" s="6"/>
      <c r="N28" s="6"/>
      <c r="O28" s="6">
        <v>27157</v>
      </c>
      <c r="P28" s="6">
        <v>3.13</v>
      </c>
      <c r="Q28" s="6">
        <v>12.93</v>
      </c>
      <c r="R28" s="5">
        <v>5820</v>
      </c>
      <c r="S28" s="5">
        <v>32977</v>
      </c>
      <c r="T28" s="5"/>
      <c r="U28" s="6">
        <f t="shared" si="1"/>
        <v>69.82</v>
      </c>
      <c r="V28" s="7"/>
      <c r="W28" s="7">
        <f aca="true" t="shared" si="2" ref="W28:W33">U28*850</f>
        <v>59346.99999999999</v>
      </c>
      <c r="X28" s="7">
        <f t="shared" si="0"/>
        <v>850</v>
      </c>
      <c r="Y28" s="56" t="s">
        <v>41</v>
      </c>
      <c r="Z28" s="34"/>
      <c r="AE28"/>
    </row>
    <row r="29" spans="1:31" ht="15">
      <c r="A29" s="4">
        <v>2</v>
      </c>
      <c r="B29" s="40" t="s">
        <v>20</v>
      </c>
      <c r="C29" s="6">
        <v>81.58</v>
      </c>
      <c r="D29" s="6">
        <v>0.99</v>
      </c>
      <c r="E29" s="6">
        <v>1.02</v>
      </c>
      <c r="F29" s="6"/>
      <c r="G29" s="6"/>
      <c r="H29" s="6"/>
      <c r="I29" s="6"/>
      <c r="J29" s="6">
        <v>37071</v>
      </c>
      <c r="K29" s="6"/>
      <c r="L29" s="6"/>
      <c r="M29" s="6"/>
      <c r="N29" s="6"/>
      <c r="O29" s="6">
        <v>37071</v>
      </c>
      <c r="P29" s="6">
        <v>4.27</v>
      </c>
      <c r="Q29" s="6">
        <v>17.66</v>
      </c>
      <c r="R29" s="5">
        <v>7945</v>
      </c>
      <c r="S29" s="5">
        <v>45016</v>
      </c>
      <c r="T29" s="5"/>
      <c r="U29" s="6">
        <f t="shared" si="1"/>
        <v>99.24</v>
      </c>
      <c r="V29" s="7"/>
      <c r="W29" s="7">
        <f t="shared" si="2"/>
        <v>84354</v>
      </c>
      <c r="X29" s="7">
        <f t="shared" si="0"/>
        <v>850</v>
      </c>
      <c r="Y29" s="59" t="s">
        <v>41</v>
      </c>
      <c r="Z29" s="52"/>
      <c r="AE29"/>
    </row>
    <row r="30" spans="1:31" ht="15">
      <c r="A30" s="4">
        <v>3</v>
      </c>
      <c r="B30" s="40" t="s">
        <v>21</v>
      </c>
      <c r="C30" s="6">
        <v>81.58</v>
      </c>
      <c r="D30" s="6">
        <v>0.99</v>
      </c>
      <c r="E30" s="6">
        <v>1.02</v>
      </c>
      <c r="F30" s="6"/>
      <c r="G30" s="6"/>
      <c r="H30" s="6"/>
      <c r="I30" s="6"/>
      <c r="J30" s="6">
        <v>37071</v>
      </c>
      <c r="K30" s="6"/>
      <c r="L30" s="6"/>
      <c r="M30" s="6"/>
      <c r="N30" s="6"/>
      <c r="O30" s="6">
        <v>37071</v>
      </c>
      <c r="P30" s="6">
        <v>4.27</v>
      </c>
      <c r="Q30" s="6">
        <v>17.66</v>
      </c>
      <c r="R30" s="5">
        <v>7945</v>
      </c>
      <c r="S30" s="5">
        <v>45016</v>
      </c>
      <c r="T30" s="5"/>
      <c r="U30" s="6">
        <f t="shared" si="1"/>
        <v>99.24</v>
      </c>
      <c r="V30" s="7"/>
      <c r="W30" s="7">
        <f t="shared" si="2"/>
        <v>84354</v>
      </c>
      <c r="X30" s="7">
        <f t="shared" si="0"/>
        <v>850</v>
      </c>
      <c r="Y30" s="59" t="s">
        <v>41</v>
      </c>
      <c r="Z30" s="52"/>
      <c r="AE30"/>
    </row>
    <row r="31" spans="1:31" ht="15">
      <c r="A31" s="4">
        <v>3</v>
      </c>
      <c r="B31" s="40" t="s">
        <v>22</v>
      </c>
      <c r="C31" s="6">
        <v>55.44</v>
      </c>
      <c r="D31" s="6">
        <v>1.04</v>
      </c>
      <c r="E31" s="6">
        <v>1.02</v>
      </c>
      <c r="F31" s="6"/>
      <c r="G31" s="6"/>
      <c r="H31" s="6"/>
      <c r="I31" s="6"/>
      <c r="J31" s="6">
        <v>26465</v>
      </c>
      <c r="K31" s="6"/>
      <c r="L31" s="6"/>
      <c r="M31" s="6"/>
      <c r="N31" s="6"/>
      <c r="O31" s="6">
        <v>26465</v>
      </c>
      <c r="P31" s="6">
        <v>3.05</v>
      </c>
      <c r="Q31" s="6">
        <v>12.6</v>
      </c>
      <c r="R31" s="5">
        <v>5672</v>
      </c>
      <c r="S31" s="5">
        <v>32137</v>
      </c>
      <c r="T31" s="5"/>
      <c r="U31" s="6">
        <f t="shared" si="1"/>
        <v>68.03999999999999</v>
      </c>
      <c r="V31" s="7"/>
      <c r="W31" s="7">
        <f t="shared" si="2"/>
        <v>57833.99999999999</v>
      </c>
      <c r="X31" s="7">
        <f t="shared" si="0"/>
        <v>850</v>
      </c>
      <c r="Y31" s="56" t="s">
        <v>41</v>
      </c>
      <c r="Z31" s="34"/>
      <c r="AE31"/>
    </row>
    <row r="32" spans="1:31" ht="15">
      <c r="A32" s="4">
        <v>3</v>
      </c>
      <c r="B32" s="40" t="s">
        <v>23</v>
      </c>
      <c r="C32" s="6">
        <v>55.44</v>
      </c>
      <c r="D32" s="6">
        <v>1.04</v>
      </c>
      <c r="E32" s="6">
        <v>1.02</v>
      </c>
      <c r="F32" s="6"/>
      <c r="G32" s="6"/>
      <c r="H32" s="6"/>
      <c r="I32" s="6"/>
      <c r="J32" s="6">
        <v>26465</v>
      </c>
      <c r="K32" s="6"/>
      <c r="L32" s="6"/>
      <c r="M32" s="6"/>
      <c r="N32" s="6"/>
      <c r="O32" s="6">
        <v>26465</v>
      </c>
      <c r="P32" s="6">
        <v>3.05</v>
      </c>
      <c r="Q32" s="6">
        <v>12.6</v>
      </c>
      <c r="R32" s="5">
        <v>5672</v>
      </c>
      <c r="S32" s="5">
        <v>32137</v>
      </c>
      <c r="T32" s="5"/>
      <c r="U32" s="6">
        <f t="shared" si="1"/>
        <v>68.03999999999999</v>
      </c>
      <c r="V32" s="7"/>
      <c r="W32" s="7">
        <f t="shared" si="2"/>
        <v>57833.99999999999</v>
      </c>
      <c r="X32" s="7">
        <f t="shared" si="0"/>
        <v>850</v>
      </c>
      <c r="Y32" s="56" t="s">
        <v>41</v>
      </c>
      <c r="Z32" s="34"/>
      <c r="AE32"/>
    </row>
    <row r="33" spans="1:31" ht="15">
      <c r="A33" s="4">
        <v>3</v>
      </c>
      <c r="B33" s="35" t="s">
        <v>24</v>
      </c>
      <c r="C33" s="6">
        <v>81.58</v>
      </c>
      <c r="D33" s="6">
        <v>0.99</v>
      </c>
      <c r="E33" s="6">
        <v>1.02</v>
      </c>
      <c r="F33" s="6"/>
      <c r="G33" s="6"/>
      <c r="H33" s="6"/>
      <c r="I33" s="6"/>
      <c r="J33" s="6">
        <v>37071</v>
      </c>
      <c r="K33" s="6"/>
      <c r="L33" s="6"/>
      <c r="M33" s="6"/>
      <c r="N33" s="6"/>
      <c r="O33" s="6">
        <v>37071</v>
      </c>
      <c r="P33" s="6">
        <v>4.27</v>
      </c>
      <c r="Q33" s="6">
        <v>17.66</v>
      </c>
      <c r="R33" s="5">
        <v>7945</v>
      </c>
      <c r="S33" s="5">
        <v>45016</v>
      </c>
      <c r="T33" s="5"/>
      <c r="U33" s="6">
        <f t="shared" si="1"/>
        <v>99.24</v>
      </c>
      <c r="V33" s="7"/>
      <c r="W33" s="7">
        <f t="shared" si="2"/>
        <v>84354</v>
      </c>
      <c r="X33" s="7">
        <f t="shared" si="0"/>
        <v>850</v>
      </c>
      <c r="Y33" s="56" t="s">
        <v>41</v>
      </c>
      <c r="Z33" s="34"/>
      <c r="AE33"/>
    </row>
    <row r="34" spans="1:31" ht="15">
      <c r="A34" s="4">
        <v>4</v>
      </c>
      <c r="B34" s="35" t="s">
        <v>25</v>
      </c>
      <c r="C34" s="6">
        <v>85.01</v>
      </c>
      <c r="D34" s="6">
        <v>0.99</v>
      </c>
      <c r="E34" s="6">
        <v>1.02</v>
      </c>
      <c r="F34" s="6"/>
      <c r="G34" s="6"/>
      <c r="H34" s="6"/>
      <c r="I34" s="6"/>
      <c r="J34" s="6">
        <v>38629</v>
      </c>
      <c r="K34" s="6"/>
      <c r="L34" s="6"/>
      <c r="M34" s="6"/>
      <c r="N34" s="6"/>
      <c r="O34" s="6">
        <v>38629</v>
      </c>
      <c r="P34" s="6">
        <v>4.45</v>
      </c>
      <c r="Q34" s="6">
        <v>18.4</v>
      </c>
      <c r="R34" s="5">
        <v>8279</v>
      </c>
      <c r="S34" s="5">
        <v>46909</v>
      </c>
      <c r="T34" s="5"/>
      <c r="U34" s="6">
        <f t="shared" si="1"/>
        <v>103.41</v>
      </c>
      <c r="V34" s="7"/>
      <c r="W34" s="7">
        <f>U34*900</f>
        <v>93069</v>
      </c>
      <c r="X34" s="7">
        <f t="shared" si="0"/>
        <v>900</v>
      </c>
      <c r="Y34" s="62">
        <f>U34*Z34</f>
        <v>113751</v>
      </c>
      <c r="Z34" s="34">
        <v>1100</v>
      </c>
      <c r="AE34"/>
    </row>
    <row r="35" spans="1:31" ht="15">
      <c r="A35" s="4">
        <v>4</v>
      </c>
      <c r="B35" s="40" t="s">
        <v>26</v>
      </c>
      <c r="C35" s="6">
        <v>55.44</v>
      </c>
      <c r="D35" s="6">
        <v>1.04</v>
      </c>
      <c r="E35" s="6">
        <v>1.02</v>
      </c>
      <c r="F35" s="6"/>
      <c r="G35" s="6"/>
      <c r="H35" s="6"/>
      <c r="I35" s="6"/>
      <c r="J35" s="6">
        <v>26465</v>
      </c>
      <c r="K35" s="6"/>
      <c r="L35" s="6"/>
      <c r="M35" s="6"/>
      <c r="N35" s="6"/>
      <c r="O35" s="6">
        <v>26465</v>
      </c>
      <c r="P35" s="6">
        <v>3.05</v>
      </c>
      <c r="Q35" s="6">
        <v>12.6</v>
      </c>
      <c r="R35" s="5">
        <v>5672</v>
      </c>
      <c r="S35" s="5">
        <v>32137</v>
      </c>
      <c r="T35" s="5"/>
      <c r="U35" s="6">
        <f t="shared" si="1"/>
        <v>68.03999999999999</v>
      </c>
      <c r="V35" s="7"/>
      <c r="W35" s="7">
        <f>U35*950</f>
        <v>64637.99999999999</v>
      </c>
      <c r="X35" s="7">
        <f t="shared" si="0"/>
        <v>950</v>
      </c>
      <c r="Y35" s="57" t="s">
        <v>41</v>
      </c>
      <c r="Z35" s="50"/>
      <c r="AE35"/>
    </row>
    <row r="36" spans="1:31" ht="15">
      <c r="A36" s="4">
        <v>4</v>
      </c>
      <c r="B36" s="40" t="s">
        <v>27</v>
      </c>
      <c r="C36" s="6">
        <v>55.44</v>
      </c>
      <c r="D36" s="6">
        <v>1.04</v>
      </c>
      <c r="E36" s="6">
        <v>1.02</v>
      </c>
      <c r="F36" s="6"/>
      <c r="G36" s="6"/>
      <c r="H36" s="6"/>
      <c r="I36" s="6"/>
      <c r="J36" s="6">
        <v>26465</v>
      </c>
      <c r="K36" s="6"/>
      <c r="L36" s="6"/>
      <c r="M36" s="6"/>
      <c r="N36" s="6"/>
      <c r="O36" s="6">
        <v>26465</v>
      </c>
      <c r="P36" s="6">
        <v>3.05</v>
      </c>
      <c r="Q36" s="6">
        <v>12.6</v>
      </c>
      <c r="R36" s="5">
        <v>5672</v>
      </c>
      <c r="S36" s="5">
        <v>32137</v>
      </c>
      <c r="T36" s="5"/>
      <c r="U36" s="6">
        <f t="shared" si="1"/>
        <v>68.03999999999999</v>
      </c>
      <c r="V36" s="7"/>
      <c r="W36" s="7">
        <f>U36*950</f>
        <v>64637.99999999999</v>
      </c>
      <c r="X36" s="7">
        <f t="shared" si="0"/>
        <v>950</v>
      </c>
      <c r="Y36" s="57" t="s">
        <v>48</v>
      </c>
      <c r="Z36" s="50"/>
      <c r="AE36"/>
    </row>
    <row r="37" spans="1:31" ht="15">
      <c r="A37" s="4">
        <v>4</v>
      </c>
      <c r="B37" s="40" t="s">
        <v>28</v>
      </c>
      <c r="C37" s="6">
        <v>85.01</v>
      </c>
      <c r="D37" s="6">
        <v>0.99</v>
      </c>
      <c r="E37" s="6">
        <v>1.02</v>
      </c>
      <c r="F37" s="6"/>
      <c r="G37" s="6"/>
      <c r="H37" s="6"/>
      <c r="I37" s="6"/>
      <c r="J37" s="6">
        <v>38629</v>
      </c>
      <c r="K37" s="6"/>
      <c r="L37" s="6"/>
      <c r="M37" s="6"/>
      <c r="N37" s="6"/>
      <c r="O37" s="6">
        <v>38629</v>
      </c>
      <c r="P37" s="6">
        <v>4.45</v>
      </c>
      <c r="Q37" s="6">
        <v>18.4</v>
      </c>
      <c r="R37" s="5">
        <v>8279</v>
      </c>
      <c r="S37" s="5">
        <v>46909</v>
      </c>
      <c r="T37" s="5"/>
      <c r="U37" s="6">
        <f t="shared" si="1"/>
        <v>103.41</v>
      </c>
      <c r="V37" s="7"/>
      <c r="W37" s="7">
        <f>U37*900</f>
        <v>93069</v>
      </c>
      <c r="X37" s="7">
        <f t="shared" si="0"/>
        <v>900</v>
      </c>
      <c r="Y37" s="56" t="s">
        <v>41</v>
      </c>
      <c r="Z37" s="34"/>
      <c r="AE37"/>
    </row>
    <row r="38" spans="1:31" ht="15">
      <c r="A38" s="4">
        <v>5</v>
      </c>
      <c r="B38" s="40" t="s">
        <v>29</v>
      </c>
      <c r="C38" s="6">
        <v>85.01</v>
      </c>
      <c r="D38" s="6">
        <v>0.99</v>
      </c>
      <c r="E38" s="6">
        <v>1.02</v>
      </c>
      <c r="F38" s="6"/>
      <c r="G38" s="6"/>
      <c r="H38" s="6"/>
      <c r="I38" s="6"/>
      <c r="J38" s="6">
        <v>38629</v>
      </c>
      <c r="K38" s="6"/>
      <c r="L38" s="6"/>
      <c r="M38" s="6"/>
      <c r="N38" s="6"/>
      <c r="O38" s="6">
        <v>38629</v>
      </c>
      <c r="P38" s="6">
        <v>4.45</v>
      </c>
      <c r="Q38" s="6">
        <v>18.4</v>
      </c>
      <c r="R38" s="5">
        <v>8279</v>
      </c>
      <c r="S38" s="5">
        <v>46909</v>
      </c>
      <c r="T38" s="5"/>
      <c r="U38" s="6">
        <f t="shared" si="1"/>
        <v>103.41</v>
      </c>
      <c r="V38" s="7"/>
      <c r="W38" s="7">
        <f>U38*950</f>
        <v>98239.5</v>
      </c>
      <c r="X38" s="7">
        <f t="shared" si="0"/>
        <v>950</v>
      </c>
      <c r="Y38" s="57" t="s">
        <v>41</v>
      </c>
      <c r="Z38" s="50"/>
      <c r="AE38"/>
    </row>
    <row r="39" spans="1:31" ht="15">
      <c r="A39" s="4">
        <v>5</v>
      </c>
      <c r="B39" s="35" t="s">
        <v>30</v>
      </c>
      <c r="C39" s="6">
        <v>56.89</v>
      </c>
      <c r="D39" s="6">
        <v>1.04</v>
      </c>
      <c r="E39" s="6">
        <v>1.02</v>
      </c>
      <c r="F39" s="6"/>
      <c r="G39" s="6"/>
      <c r="H39" s="6"/>
      <c r="I39" s="6"/>
      <c r="J39" s="6">
        <v>27157</v>
      </c>
      <c r="K39" s="6"/>
      <c r="L39" s="6"/>
      <c r="M39" s="6"/>
      <c r="N39" s="6"/>
      <c r="O39" s="6">
        <v>27157</v>
      </c>
      <c r="P39" s="6">
        <v>3.13</v>
      </c>
      <c r="Q39" s="6">
        <v>12.93</v>
      </c>
      <c r="R39" s="5">
        <v>5820</v>
      </c>
      <c r="S39" s="5">
        <v>32977</v>
      </c>
      <c r="T39" s="5"/>
      <c r="U39" s="6">
        <f t="shared" si="1"/>
        <v>69.82</v>
      </c>
      <c r="V39" s="7"/>
      <c r="W39" s="7">
        <f>U39*900</f>
        <v>62837.99999999999</v>
      </c>
      <c r="X39" s="7">
        <f t="shared" si="0"/>
        <v>900</v>
      </c>
      <c r="Y39" s="56" t="s">
        <v>41</v>
      </c>
      <c r="Z39" s="34"/>
      <c r="AE39"/>
    </row>
    <row r="40" spans="1:31" ht="15">
      <c r="A40" s="4">
        <v>5</v>
      </c>
      <c r="B40" s="40" t="s">
        <v>31</v>
      </c>
      <c r="C40" s="6">
        <v>56.89</v>
      </c>
      <c r="D40" s="6">
        <v>1.04</v>
      </c>
      <c r="E40" s="6">
        <v>1.02</v>
      </c>
      <c r="F40" s="6"/>
      <c r="G40" s="6"/>
      <c r="H40" s="6"/>
      <c r="I40" s="6"/>
      <c r="J40" s="6">
        <v>27157</v>
      </c>
      <c r="K40" s="6"/>
      <c r="L40" s="6"/>
      <c r="M40" s="6"/>
      <c r="N40" s="6"/>
      <c r="O40" s="6">
        <v>27157</v>
      </c>
      <c r="P40" s="6">
        <v>3.13</v>
      </c>
      <c r="Q40" s="6">
        <v>12.93</v>
      </c>
      <c r="R40" s="5">
        <v>5820</v>
      </c>
      <c r="S40" s="5">
        <v>32977</v>
      </c>
      <c r="T40" s="5"/>
      <c r="U40" s="6">
        <f t="shared" si="1"/>
        <v>69.82</v>
      </c>
      <c r="V40" s="7"/>
      <c r="W40" s="7">
        <f>U40*900</f>
        <v>62837.99999999999</v>
      </c>
      <c r="X40" s="7">
        <f t="shared" si="0"/>
        <v>900</v>
      </c>
      <c r="Y40" s="56" t="s">
        <v>41</v>
      </c>
      <c r="Z40" s="34"/>
      <c r="AE40"/>
    </row>
    <row r="41" spans="1:31" ht="15">
      <c r="A41" s="8">
        <v>5</v>
      </c>
      <c r="B41" s="43" t="s">
        <v>32</v>
      </c>
      <c r="C41" s="10">
        <v>85.01</v>
      </c>
      <c r="D41" s="10">
        <v>0.99</v>
      </c>
      <c r="E41" s="10">
        <v>1.02</v>
      </c>
      <c r="F41" s="10"/>
      <c r="G41" s="10"/>
      <c r="H41" s="10"/>
      <c r="I41" s="10"/>
      <c r="J41" s="10">
        <v>38629</v>
      </c>
      <c r="K41" s="10"/>
      <c r="L41" s="10"/>
      <c r="M41" s="10"/>
      <c r="N41" s="10"/>
      <c r="O41" s="10">
        <v>38629</v>
      </c>
      <c r="P41" s="10">
        <v>4.45</v>
      </c>
      <c r="Q41" s="10">
        <v>18.4</v>
      </c>
      <c r="R41" s="9">
        <v>8279</v>
      </c>
      <c r="S41" s="9">
        <v>46909</v>
      </c>
      <c r="T41" s="9"/>
      <c r="U41" s="10">
        <f t="shared" si="1"/>
        <v>103.41</v>
      </c>
      <c r="V41" s="11"/>
      <c r="W41" s="25">
        <f>U41*950</f>
        <v>98239.5</v>
      </c>
      <c r="X41" s="7">
        <f t="shared" si="0"/>
        <v>950</v>
      </c>
      <c r="Y41" s="56" t="s">
        <v>41</v>
      </c>
      <c r="Z41" s="34"/>
      <c r="AE41"/>
    </row>
    <row r="42" spans="1:26" ht="15">
      <c r="A42" s="8">
        <v>6</v>
      </c>
      <c r="B42" s="39" t="s">
        <v>44</v>
      </c>
      <c r="C42" s="10">
        <v>73.37</v>
      </c>
      <c r="D42" s="13"/>
      <c r="E42" s="13"/>
      <c r="F42" s="13"/>
      <c r="G42" s="13"/>
      <c r="H42" s="13"/>
      <c r="I42" s="13"/>
      <c r="J42" s="13">
        <v>33017</v>
      </c>
      <c r="K42" s="13"/>
      <c r="L42" s="13"/>
      <c r="M42" s="13"/>
      <c r="N42" s="13"/>
      <c r="O42" s="13">
        <v>44039</v>
      </c>
      <c r="P42" s="13">
        <v>5.07</v>
      </c>
      <c r="Q42" s="21">
        <v>20.97</v>
      </c>
      <c r="R42" s="12">
        <v>9439</v>
      </c>
      <c r="S42" s="12">
        <v>53478</v>
      </c>
      <c r="T42" s="23"/>
      <c r="U42" s="10">
        <f>C42+Q42+C43</f>
        <v>152.32</v>
      </c>
      <c r="V42" s="11"/>
      <c r="W42" s="14">
        <f>((C42+Q42)*900)+(C43*450)</f>
        <v>110997</v>
      </c>
      <c r="X42" s="7">
        <v>900</v>
      </c>
      <c r="Y42" s="37">
        <v>150000</v>
      </c>
      <c r="Z42" s="34"/>
    </row>
    <row r="43" spans="1:26" ht="15">
      <c r="A43" s="18"/>
      <c r="B43" s="38" t="s">
        <v>45</v>
      </c>
      <c r="C43" s="20">
        <v>57.98</v>
      </c>
      <c r="D43" s="16"/>
      <c r="E43" s="16"/>
      <c r="F43" s="16"/>
      <c r="G43" s="16"/>
      <c r="H43" s="16"/>
      <c r="I43" s="16"/>
      <c r="J43" s="16">
        <v>11023</v>
      </c>
      <c r="K43" s="16"/>
      <c r="L43" s="16"/>
      <c r="M43" s="16"/>
      <c r="N43" s="16"/>
      <c r="O43" s="16"/>
      <c r="P43" s="16"/>
      <c r="Q43" s="22"/>
      <c r="R43" s="15"/>
      <c r="S43" s="15"/>
      <c r="T43" s="24"/>
      <c r="U43" s="20"/>
      <c r="V43" s="26"/>
      <c r="W43" s="17"/>
      <c r="X43" s="7">
        <v>450</v>
      </c>
      <c r="Y43" s="60"/>
      <c r="Z43" s="34"/>
    </row>
    <row r="44" spans="1:26" ht="15">
      <c r="A44" s="8">
        <v>6</v>
      </c>
      <c r="B44" s="43" t="s">
        <v>46</v>
      </c>
      <c r="C44" s="10">
        <v>79.93</v>
      </c>
      <c r="D44" s="13"/>
      <c r="E44" s="13"/>
      <c r="F44" s="13"/>
      <c r="G44" s="13"/>
      <c r="H44" s="13"/>
      <c r="I44" s="13"/>
      <c r="J44" s="13">
        <v>35969</v>
      </c>
      <c r="K44" s="13"/>
      <c r="L44" s="13"/>
      <c r="M44" s="13"/>
      <c r="N44" s="13"/>
      <c r="O44" s="13">
        <v>46991</v>
      </c>
      <c r="P44" s="13">
        <v>5.41</v>
      </c>
      <c r="Q44" s="21">
        <v>22.38</v>
      </c>
      <c r="R44" s="12">
        <v>10071</v>
      </c>
      <c r="S44" s="12">
        <v>57063</v>
      </c>
      <c r="T44" s="23"/>
      <c r="U44" s="10">
        <f>C44+Q44+C45</f>
        <v>160.29</v>
      </c>
      <c r="V44" s="11"/>
      <c r="W44" s="14">
        <f>((C44+Q44)*900)+(C45*450)</f>
        <v>118170</v>
      </c>
      <c r="X44" s="7">
        <v>900</v>
      </c>
      <c r="Y44" s="61" t="s">
        <v>41</v>
      </c>
      <c r="Z44" s="50"/>
    </row>
    <row r="45" spans="1:26" ht="15">
      <c r="A45" s="18"/>
      <c r="B45" s="49" t="s">
        <v>33</v>
      </c>
      <c r="C45" s="20">
        <v>57.98</v>
      </c>
      <c r="D45" s="16"/>
      <c r="E45" s="16"/>
      <c r="F45" s="16"/>
      <c r="G45" s="16"/>
      <c r="H45" s="16"/>
      <c r="I45" s="16"/>
      <c r="J45" s="16">
        <v>11023</v>
      </c>
      <c r="K45" s="16"/>
      <c r="L45" s="16"/>
      <c r="M45" s="16"/>
      <c r="N45" s="16"/>
      <c r="O45" s="16"/>
      <c r="P45" s="16"/>
      <c r="Q45" s="22"/>
      <c r="R45" s="15"/>
      <c r="S45" s="15"/>
      <c r="T45" s="24"/>
      <c r="U45" s="20"/>
      <c r="V45" s="26"/>
      <c r="W45" s="17"/>
      <c r="X45" s="7">
        <v>450</v>
      </c>
      <c r="Y45" s="4"/>
      <c r="Z45" s="34"/>
    </row>
    <row r="46" spans="1:23" ht="1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/>
      <c r="V46"/>
      <c r="W46"/>
    </row>
    <row r="47" spans="1:23" ht="1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/>
      <c r="V47"/>
      <c r="W47"/>
    </row>
    <row r="48" spans="1:23" ht="1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/>
      <c r="V48"/>
      <c r="W48"/>
    </row>
    <row r="49" spans="1:23" ht="1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/>
      <c r="V49"/>
      <c r="W49"/>
    </row>
    <row r="50" spans="1:23" ht="1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/>
      <c r="V50"/>
      <c r="W50"/>
    </row>
    <row r="51" spans="1:23" ht="1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/>
      <c r="V51"/>
      <c r="W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B.Radicheva</dc:creator>
  <cp:keywords/>
  <dc:description/>
  <cp:lastModifiedBy>kalina veleva</cp:lastModifiedBy>
  <cp:lastPrinted>2011-04-04T11:09:06Z</cp:lastPrinted>
  <dcterms:created xsi:type="dcterms:W3CDTF">2011-03-09T15:21:39Z</dcterms:created>
  <dcterms:modified xsi:type="dcterms:W3CDTF">2013-09-05T06:31:41Z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 Evaluation 4.10.2.213</vt:lpwstr>
  </property>
  <property fmtid="{D5CDD505-2E9C-101B-9397-08002B2CF9AE}" pid="3" name="Source">
    <vt:lpwstr>C:\Documents and Settings\B.Radicheva.HIG\Desktop\St. Vlas\cenoobrazuwane_Arabadjiev.pdf</vt:lpwstr>
  </property>
</Properties>
</file>